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olftech.ad.ncsu.edu\oit\Shares\TREAS\Strategic Debt Management\Website files\"/>
    </mc:Choice>
  </mc:AlternateContent>
  <bookViews>
    <workbookView xWindow="0" yWindow="0" windowWidth="28800" windowHeight="12300"/>
  </bookViews>
  <sheets>
    <sheet name="General Rev 2018" sheetId="1" r:id="rId1"/>
  </sheets>
  <definedNames>
    <definedName name="_xlnm.Print_Area" localSheetId="0">'General Rev 2018'!$A$1:$H$30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D32" i="1" s="1"/>
  <c r="D29" i="1"/>
  <c r="G27" i="1"/>
  <c r="G25" i="1"/>
  <c r="G23" i="1"/>
  <c r="G21" i="1"/>
  <c r="G19" i="1"/>
  <c r="G17" i="1"/>
  <c r="G15" i="1"/>
  <c r="G13" i="1"/>
  <c r="G11" i="1"/>
  <c r="G9" i="1"/>
  <c r="G7" i="1"/>
  <c r="G29" i="1" s="1"/>
  <c r="B6" i="1"/>
  <c r="F6" i="1" s="1"/>
  <c r="B7" i="1" s="1"/>
  <c r="F7" i="1" s="1"/>
  <c r="D34" i="1" l="1"/>
  <c r="B8" i="1"/>
  <c r="B33" i="1" s="1"/>
  <c r="D33" i="1" s="1"/>
  <c r="F8" i="1"/>
  <c r="B9" i="1" s="1"/>
  <c r="B34" i="1" l="1"/>
  <c r="D35" i="1" s="1"/>
  <c r="F9" i="1"/>
  <c r="E9" i="1"/>
  <c r="E8" i="1" l="1"/>
  <c r="B10" i="1"/>
  <c r="E10" i="1" s="1"/>
  <c r="H9" i="1" s="1"/>
  <c r="F10" i="1"/>
  <c r="B11" i="1" s="1"/>
  <c r="F11" i="1" l="1"/>
  <c r="E11" i="1"/>
  <c r="H7" i="1"/>
  <c r="B12" i="1" l="1"/>
  <c r="E12" i="1" s="1"/>
  <c r="H11" i="1" s="1"/>
  <c r="F12" i="1"/>
  <c r="B13" i="1" s="1"/>
  <c r="F13" i="1" l="1"/>
  <c r="E13" i="1"/>
  <c r="F14" i="1" l="1"/>
  <c r="B15" i="1" s="1"/>
  <c r="B14" i="1"/>
  <c r="E14" i="1" s="1"/>
  <c r="F15" i="1" l="1"/>
  <c r="E15" i="1"/>
  <c r="H13" i="1"/>
  <c r="B16" i="1" l="1"/>
  <c r="E16" i="1" s="1"/>
  <c r="H15" i="1" s="1"/>
  <c r="F16" i="1"/>
  <c r="B17" i="1" s="1"/>
  <c r="F17" i="1" l="1"/>
  <c r="E17" i="1"/>
  <c r="F18" i="1" l="1"/>
  <c r="B19" i="1" s="1"/>
  <c r="B18" i="1"/>
  <c r="E18" i="1" s="1"/>
  <c r="H17" i="1" s="1"/>
  <c r="F19" i="1" l="1"/>
  <c r="E19" i="1"/>
  <c r="F20" i="1" l="1"/>
  <c r="B21" i="1" s="1"/>
  <c r="B20" i="1"/>
  <c r="E20" i="1" s="1"/>
  <c r="H19" i="1" s="1"/>
  <c r="F21" i="1" l="1"/>
  <c r="E21" i="1"/>
  <c r="B22" i="1" l="1"/>
  <c r="E22" i="1" s="1"/>
  <c r="H21" i="1" s="1"/>
  <c r="F22" i="1"/>
  <c r="B23" i="1" s="1"/>
  <c r="F23" i="1" l="1"/>
  <c r="E23" i="1"/>
  <c r="B24" i="1" l="1"/>
  <c r="E24" i="1" s="1"/>
  <c r="H23" i="1" s="1"/>
  <c r="F24" i="1"/>
  <c r="B25" i="1" s="1"/>
  <c r="F25" i="1" l="1"/>
  <c r="E25" i="1"/>
  <c r="B26" i="1" l="1"/>
  <c r="E26" i="1" s="1"/>
  <c r="H25" i="1" s="1"/>
  <c r="F26" i="1"/>
  <c r="B27" i="1" s="1"/>
  <c r="F27" i="1" l="1"/>
  <c r="E27" i="1"/>
  <c r="H27" i="1" l="1"/>
  <c r="H29" i="1" s="1"/>
  <c r="E29" i="1"/>
</calcChain>
</file>

<file path=xl/sharedStrings.xml><?xml version="1.0" encoding="utf-8"?>
<sst xmlns="http://schemas.openxmlformats.org/spreadsheetml/2006/main" count="16" uniqueCount="16">
  <si>
    <t>North Carolina State University at Raleigh</t>
  </si>
  <si>
    <t>interest paid April / October</t>
  </si>
  <si>
    <t>General Revenue, Series 2018</t>
  </si>
  <si>
    <t>bond principal due 10/1</t>
  </si>
  <si>
    <t>TOTAL</t>
  </si>
  <si>
    <t>Orig Issue Amount</t>
  </si>
  <si>
    <t>Fiscal Year Totals</t>
  </si>
  <si>
    <t>Pmt Date</t>
  </si>
  <si>
    <t>Beg Balance</t>
  </si>
  <si>
    <t>Interest Rate</t>
  </si>
  <si>
    <t>Princ Pmt</t>
  </si>
  <si>
    <t>Int Pmt</t>
  </si>
  <si>
    <t>Ending Balance</t>
  </si>
  <si>
    <t>Principal</t>
  </si>
  <si>
    <t>Interest</t>
  </si>
  <si>
    <t>wgtd cpn June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</si>
</sst>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.0000_);_(* \(#,##0.000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1" fillId="0" borderId="0" xfId="0" applyFont="1"/>
    <xf numFmtId="0" fontId="1" fillId="0" borderId="0" xfId="0" applyFont="1" applyFill="1" applyBorder="1"/>
    <xf numFmtId="164" fontId="1" fillId="0" borderId="0" xfId="2" applyNumberForma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3" fontId="1" fillId="0" borderId="0" xfId="1" applyFill="1" applyBorder="1"/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/>
    <xf numFmtId="14" fontId="1" fillId="0" borderId="0" xfId="1" applyNumberFormat="1" applyFont="1"/>
    <xf numFmtId="43" fontId="2" fillId="0" borderId="0" xfId="0" applyNumberFormat="1" applyFont="1"/>
    <xf numFmtId="10" fontId="1" fillId="0" borderId="0" xfId="2" applyNumberFormat="1"/>
    <xf numFmtId="43" fontId="1" fillId="0" borderId="0" xfId="1" applyBorder="1"/>
    <xf numFmtId="43" fontId="0" fillId="0" borderId="0" xfId="0" applyNumberFormat="1"/>
    <xf numFmtId="0" fontId="0" fillId="0" borderId="0" xfId="0" applyAlignment="1">
      <alignment wrapText="1"/>
    </xf>
    <xf numFmtId="43" fontId="0" fillId="0" borderId="0" xfId="0" applyNumberFormat="1" applyAlignment="1">
      <alignment wrapText="1"/>
    </xf>
    <xf numFmtId="43" fontId="0" fillId="0" borderId="0" xfId="1" applyFont="1"/>
    <xf numFmtId="14" fontId="0" fillId="0" borderId="5" xfId="0" applyNumberFormat="1" applyBorder="1"/>
    <xf numFmtId="43" fontId="1" fillId="0" borderId="5" xfId="0" applyNumberFormat="1" applyFont="1" applyBorder="1"/>
    <xf numFmtId="10" fontId="1" fillId="0" borderId="5" xfId="2" applyNumberFormat="1" applyBorder="1"/>
    <xf numFmtId="43" fontId="1" fillId="0" borderId="5" xfId="1" applyBorder="1"/>
    <xf numFmtId="43" fontId="0" fillId="0" borderId="5" xfId="0" applyNumberFormat="1" applyBorder="1"/>
    <xf numFmtId="10" fontId="1" fillId="0" borderId="0" xfId="2" applyNumberFormat="1" applyFont="1" applyAlignment="1">
      <alignment horizontal="right"/>
    </xf>
    <xf numFmtId="10" fontId="1" fillId="0" borderId="0" xfId="2" applyNumberFormat="1" applyFont="1"/>
    <xf numFmtId="43" fontId="1" fillId="0" borderId="0" xfId="1" applyNumberFormat="1" applyBorder="1"/>
    <xf numFmtId="14" fontId="0" fillId="0" borderId="0" xfId="0" applyNumberFormat="1" applyFill="1" applyBorder="1"/>
    <xf numFmtId="0" fontId="0" fillId="0" borderId="0" xfId="0" applyFill="1"/>
    <xf numFmtId="10" fontId="1" fillId="0" borderId="0" xfId="2" applyNumberFormat="1" applyFill="1"/>
    <xf numFmtId="43" fontId="0" fillId="0" borderId="7" xfId="0" applyNumberFormat="1" applyFill="1" applyBorder="1"/>
    <xf numFmtId="43" fontId="0" fillId="0" borderId="8" xfId="0" applyNumberFormat="1" applyFill="1" applyBorder="1"/>
    <xf numFmtId="0" fontId="0" fillId="0" borderId="0" xfId="0" applyFill="1" applyBorder="1"/>
    <xf numFmtId="43" fontId="0" fillId="0" borderId="0" xfId="0" applyNumberFormat="1" applyFill="1"/>
    <xf numFmtId="43" fontId="0" fillId="0" borderId="0" xfId="1" applyFont="1" applyFill="1" applyBorder="1"/>
    <xf numFmtId="43" fontId="1" fillId="0" borderId="5" xfId="1" applyFill="1" applyBorder="1"/>
    <xf numFmtId="43" fontId="0" fillId="0" borderId="7" xfId="1" applyFont="1" applyFill="1" applyBorder="1"/>
    <xf numFmtId="43" fontId="0" fillId="0" borderId="0" xfId="1" applyFont="1" applyFill="1"/>
    <xf numFmtId="165" fontId="0" fillId="0" borderId="0" xfId="0" applyNumberFormat="1" applyFill="1"/>
    <xf numFmtId="0" fontId="1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abSelected="1" zoomScaleNormal="100" workbookViewId="0">
      <selection activeCell="D35" sqref="D35"/>
    </sheetView>
  </sheetViews>
  <sheetFormatPr defaultRowHeight="12.75" x14ac:dyDescent="0.2"/>
  <cols>
    <col min="1" max="1" width="10.140625" customWidth="1"/>
    <col min="2" max="2" width="16.42578125" customWidth="1"/>
    <col min="3" max="3" width="12.7109375" bestFit="1" customWidth="1"/>
    <col min="4" max="4" width="15.5703125" style="1" customWidth="1"/>
    <col min="5" max="5" width="15.5703125" bestFit="1" customWidth="1"/>
    <col min="6" max="6" width="24.140625" bestFit="1" customWidth="1"/>
    <col min="7" max="7" width="16" customWidth="1"/>
    <col min="8" max="8" width="15" bestFit="1" customWidth="1"/>
    <col min="9" max="9" width="2.7109375" style="5" customWidth="1"/>
    <col min="11" max="11" width="12.85546875" bestFit="1" customWidth="1"/>
  </cols>
  <sheetData>
    <row r="1" spans="1:11" x14ac:dyDescent="0.2">
      <c r="A1" t="s">
        <v>0</v>
      </c>
      <c r="F1" s="2" t="s">
        <v>1</v>
      </c>
      <c r="G1" s="3"/>
      <c r="H1" s="4"/>
    </row>
    <row r="2" spans="1:11" x14ac:dyDescent="0.2">
      <c r="A2" s="6" t="s">
        <v>2</v>
      </c>
      <c r="D2" s="7"/>
      <c r="E2" s="8"/>
      <c r="F2" s="9" t="s">
        <v>3</v>
      </c>
      <c r="G2" s="10"/>
      <c r="H2" s="11"/>
    </row>
    <row r="3" spans="1:11" x14ac:dyDescent="0.2">
      <c r="E3" s="8"/>
    </row>
    <row r="4" spans="1:11" x14ac:dyDescent="0.2">
      <c r="A4" t="s">
        <v>4</v>
      </c>
      <c r="B4" t="s">
        <v>5</v>
      </c>
      <c r="D4" s="12">
        <v>87165000</v>
      </c>
      <c r="G4" t="s">
        <v>6</v>
      </c>
    </row>
    <row r="5" spans="1:11" x14ac:dyDescent="0.2">
      <c r="A5" s="13" t="s">
        <v>7</v>
      </c>
      <c r="B5" s="13" t="s">
        <v>8</v>
      </c>
      <c r="C5" s="14" t="s">
        <v>9</v>
      </c>
      <c r="D5" s="13" t="s">
        <v>10</v>
      </c>
      <c r="E5" s="13" t="s">
        <v>11</v>
      </c>
      <c r="F5" s="13" t="s">
        <v>12</v>
      </c>
      <c r="G5" s="13" t="s">
        <v>13</v>
      </c>
      <c r="H5" s="13" t="s">
        <v>14</v>
      </c>
      <c r="I5" s="15"/>
      <c r="K5" s="16"/>
    </row>
    <row r="6" spans="1:11" s="22" customFormat="1" x14ac:dyDescent="0.2">
      <c r="A6" s="17"/>
      <c r="B6" s="18">
        <f>+D4</f>
        <v>87165000</v>
      </c>
      <c r="C6" s="19"/>
      <c r="D6" s="20"/>
      <c r="E6" s="20"/>
      <c r="F6" s="21">
        <f>+B6-D6</f>
        <v>87165000</v>
      </c>
      <c r="G6" s="21"/>
      <c r="H6" s="21"/>
      <c r="I6" s="5"/>
      <c r="K6" s="23"/>
    </row>
    <row r="7" spans="1:11" x14ac:dyDescent="0.2">
      <c r="A7" s="17">
        <v>43374</v>
      </c>
      <c r="B7" s="21">
        <f>+F6</f>
        <v>87165000</v>
      </c>
      <c r="C7" s="19">
        <v>0.02</v>
      </c>
      <c r="D7" s="20">
        <v>4095000</v>
      </c>
      <c r="E7" s="20">
        <v>1094145</v>
      </c>
      <c r="F7" s="21">
        <f>+B7-D7</f>
        <v>83070000</v>
      </c>
      <c r="G7" s="21">
        <f>+D7+D8</f>
        <v>4095000</v>
      </c>
      <c r="H7" s="21">
        <f>+E7+E8</f>
        <v>3170895</v>
      </c>
      <c r="K7" s="24"/>
    </row>
    <row r="8" spans="1:11" x14ac:dyDescent="0.2">
      <c r="A8" s="25">
        <v>43556</v>
      </c>
      <c r="B8" s="26">
        <f t="shared" ref="B8:B27" si="0">+F7</f>
        <v>83070000</v>
      </c>
      <c r="C8" s="27"/>
      <c r="D8" s="28"/>
      <c r="E8" s="28">
        <f>+E9</f>
        <v>2076750</v>
      </c>
      <c r="F8" s="29">
        <f>+F7</f>
        <v>83070000</v>
      </c>
      <c r="G8" s="29"/>
      <c r="H8" s="29"/>
      <c r="K8" s="21"/>
    </row>
    <row r="9" spans="1:11" x14ac:dyDescent="0.2">
      <c r="A9" s="17">
        <v>43739</v>
      </c>
      <c r="B9" s="21">
        <f t="shared" si="0"/>
        <v>83070000</v>
      </c>
      <c r="C9" s="19">
        <v>0.05</v>
      </c>
      <c r="D9" s="20">
        <v>6980000</v>
      </c>
      <c r="E9" s="20">
        <f>+B9*C9/2</f>
        <v>2076750</v>
      </c>
      <c r="F9" s="21">
        <f>+B9-D9-D8</f>
        <v>76090000</v>
      </c>
      <c r="G9" s="21">
        <f>+D9+D10</f>
        <v>6980000</v>
      </c>
      <c r="H9" s="21">
        <f>+E9+E10</f>
        <v>3979000</v>
      </c>
    </row>
    <row r="10" spans="1:11" x14ac:dyDescent="0.2">
      <c r="A10" s="25">
        <v>43922</v>
      </c>
      <c r="B10" s="26">
        <f t="shared" si="0"/>
        <v>76090000</v>
      </c>
      <c r="C10" s="27"/>
      <c r="D10" s="28"/>
      <c r="E10" s="28">
        <f>+B10*C9/2</f>
        <v>1902250</v>
      </c>
      <c r="F10" s="29">
        <f>+F9</f>
        <v>76090000</v>
      </c>
      <c r="G10" s="29"/>
      <c r="H10" s="29"/>
      <c r="K10" s="16"/>
    </row>
    <row r="11" spans="1:11" x14ac:dyDescent="0.2">
      <c r="A11" s="17">
        <v>44105</v>
      </c>
      <c r="B11" s="21">
        <f t="shared" si="0"/>
        <v>76090000</v>
      </c>
      <c r="C11" s="30">
        <v>0.05</v>
      </c>
      <c r="D11" s="20">
        <v>7335000</v>
      </c>
      <c r="E11" s="20">
        <f>+B11*C11/2</f>
        <v>1902250</v>
      </c>
      <c r="F11" s="21">
        <f>+B11-D11-D10</f>
        <v>68755000</v>
      </c>
      <c r="G11" s="21">
        <f>+D11+D12</f>
        <v>7335000</v>
      </c>
      <c r="H11" s="21">
        <f>+E11+E12</f>
        <v>3621125</v>
      </c>
      <c r="K11" s="16"/>
    </row>
    <row r="12" spans="1:11" x14ac:dyDescent="0.2">
      <c r="A12" s="25">
        <v>44287</v>
      </c>
      <c r="B12" s="26">
        <f t="shared" si="0"/>
        <v>68755000</v>
      </c>
      <c r="C12" s="27"/>
      <c r="D12" s="28"/>
      <c r="E12" s="28">
        <f>+B12*C11/2</f>
        <v>1718875</v>
      </c>
      <c r="F12" s="29">
        <f>+F11</f>
        <v>68755000</v>
      </c>
      <c r="G12" s="29"/>
      <c r="H12" s="29"/>
      <c r="K12" s="24"/>
    </row>
    <row r="13" spans="1:11" x14ac:dyDescent="0.2">
      <c r="A13" s="17">
        <v>44470</v>
      </c>
      <c r="B13" s="21">
        <f t="shared" si="0"/>
        <v>68755000</v>
      </c>
      <c r="C13" s="30">
        <v>0.05</v>
      </c>
      <c r="D13" s="20">
        <v>7710000</v>
      </c>
      <c r="E13" s="20">
        <f>+B13*C13/2</f>
        <v>1718875</v>
      </c>
      <c r="F13" s="21">
        <f>+B13-D13-D12</f>
        <v>61045000</v>
      </c>
      <c r="G13" s="21">
        <f>+D13+D14</f>
        <v>7710000</v>
      </c>
      <c r="H13" s="21">
        <f>+E13+E14</f>
        <v>3245000</v>
      </c>
      <c r="K13" s="21"/>
    </row>
    <row r="14" spans="1:11" x14ac:dyDescent="0.2">
      <c r="A14" s="25">
        <v>44652</v>
      </c>
      <c r="B14" s="26">
        <f t="shared" si="0"/>
        <v>61045000</v>
      </c>
      <c r="C14" s="27"/>
      <c r="D14" s="28"/>
      <c r="E14" s="28">
        <f>+B14*C13/2</f>
        <v>1526125</v>
      </c>
      <c r="F14" s="29">
        <f>+F13</f>
        <v>61045000</v>
      </c>
      <c r="G14" s="29"/>
      <c r="H14" s="29"/>
    </row>
    <row r="15" spans="1:11" x14ac:dyDescent="0.2">
      <c r="A15" s="17">
        <v>44835</v>
      </c>
      <c r="B15" s="21">
        <f t="shared" si="0"/>
        <v>61045000</v>
      </c>
      <c r="C15" s="30">
        <v>0.05</v>
      </c>
      <c r="D15" s="20">
        <v>8110000</v>
      </c>
      <c r="E15" s="20">
        <f>+B15*C15/2</f>
        <v>1526125</v>
      </c>
      <c r="F15" s="21">
        <f>+B15-D15-D14</f>
        <v>52935000</v>
      </c>
      <c r="G15" s="21">
        <f>+D15+D16</f>
        <v>8110000</v>
      </c>
      <c r="H15" s="21">
        <f>+E15+E16</f>
        <v>2849500</v>
      </c>
    </row>
    <row r="16" spans="1:11" x14ac:dyDescent="0.2">
      <c r="A16" s="25">
        <v>45017</v>
      </c>
      <c r="B16" s="29">
        <f t="shared" si="0"/>
        <v>52935000</v>
      </c>
      <c r="C16" s="27"/>
      <c r="D16" s="28"/>
      <c r="E16" s="28">
        <f>+B16*C15/2</f>
        <v>1323375</v>
      </c>
      <c r="F16" s="29">
        <f>+F15</f>
        <v>52935000</v>
      </c>
      <c r="G16" s="29"/>
      <c r="H16" s="29"/>
    </row>
    <row r="17" spans="1:26" x14ac:dyDescent="0.2">
      <c r="A17" s="17">
        <v>45200</v>
      </c>
      <c r="B17" s="21">
        <f t="shared" si="0"/>
        <v>52935000</v>
      </c>
      <c r="C17" s="30">
        <v>0.05</v>
      </c>
      <c r="D17" s="20">
        <v>8525000</v>
      </c>
      <c r="E17" s="20">
        <f>+B17*C17/2</f>
        <v>1323375</v>
      </c>
      <c r="F17" s="21">
        <f>+B17-D17-D16</f>
        <v>44410000</v>
      </c>
      <c r="G17" s="21">
        <f>+D17+D18</f>
        <v>8525000</v>
      </c>
      <c r="H17" s="21">
        <f>+E17+E18</f>
        <v>2433625</v>
      </c>
    </row>
    <row r="18" spans="1:26" x14ac:dyDescent="0.2">
      <c r="A18" s="25">
        <v>45383</v>
      </c>
      <c r="B18" s="29">
        <f t="shared" si="0"/>
        <v>44410000</v>
      </c>
      <c r="C18" s="27"/>
      <c r="D18" s="28"/>
      <c r="E18" s="28">
        <f>+B18*C17/2</f>
        <v>1110250</v>
      </c>
      <c r="F18" s="29">
        <f>+F17</f>
        <v>44410000</v>
      </c>
      <c r="G18" s="29"/>
      <c r="H18" s="29"/>
    </row>
    <row r="19" spans="1:26" x14ac:dyDescent="0.2">
      <c r="A19" s="17">
        <v>45566</v>
      </c>
      <c r="B19" s="21">
        <f t="shared" si="0"/>
        <v>44410000</v>
      </c>
      <c r="C19" s="19">
        <v>0.05</v>
      </c>
      <c r="D19" s="20">
        <v>8960000</v>
      </c>
      <c r="E19" s="20">
        <f>+B19*C19/2</f>
        <v>1110250</v>
      </c>
      <c r="F19" s="21">
        <f>+B19-D19-D18</f>
        <v>35450000</v>
      </c>
      <c r="G19" s="21">
        <f>+D19+D20</f>
        <v>8960000</v>
      </c>
      <c r="H19" s="21">
        <f>+E19+E20</f>
        <v>1996500</v>
      </c>
    </row>
    <row r="20" spans="1:26" x14ac:dyDescent="0.2">
      <c r="A20" s="25">
        <v>45748</v>
      </c>
      <c r="B20" s="29">
        <f t="shared" si="0"/>
        <v>35450000</v>
      </c>
      <c r="C20" s="27"/>
      <c r="D20" s="28"/>
      <c r="E20" s="28">
        <f>+B20*C19/2</f>
        <v>886250</v>
      </c>
      <c r="F20" s="29">
        <f>+F19</f>
        <v>35450000</v>
      </c>
      <c r="G20" s="29"/>
      <c r="H20" s="29"/>
    </row>
    <row r="21" spans="1:26" x14ac:dyDescent="0.2">
      <c r="A21" s="17">
        <v>45931</v>
      </c>
      <c r="B21" s="21">
        <f t="shared" si="0"/>
        <v>35450000</v>
      </c>
      <c r="C21" s="31">
        <v>0.05</v>
      </c>
      <c r="D21" s="20">
        <v>9420000</v>
      </c>
      <c r="E21" s="20">
        <f>+B21*C21/2</f>
        <v>886250</v>
      </c>
      <c r="F21" s="21">
        <f>+B21-D21-D20</f>
        <v>26030000</v>
      </c>
      <c r="G21" s="21">
        <f>+D21+D22</f>
        <v>9420000</v>
      </c>
      <c r="H21" s="21">
        <f>+E21+E22</f>
        <v>1537000</v>
      </c>
    </row>
    <row r="22" spans="1:26" x14ac:dyDescent="0.2">
      <c r="A22" s="25">
        <v>46113</v>
      </c>
      <c r="B22" s="29">
        <f t="shared" si="0"/>
        <v>26030000</v>
      </c>
      <c r="C22" s="27"/>
      <c r="D22" s="28"/>
      <c r="E22" s="28">
        <f>+B22*C21/2</f>
        <v>650750</v>
      </c>
      <c r="F22" s="29">
        <f>+F21</f>
        <v>26030000</v>
      </c>
      <c r="G22" s="29"/>
      <c r="H22" s="29"/>
    </row>
    <row r="23" spans="1:26" x14ac:dyDescent="0.2">
      <c r="A23" s="17">
        <v>46296</v>
      </c>
      <c r="B23" s="21">
        <f t="shared" si="0"/>
        <v>26030000</v>
      </c>
      <c r="C23" s="19">
        <v>0.05</v>
      </c>
      <c r="D23" s="20">
        <v>9900000</v>
      </c>
      <c r="E23" s="20">
        <f>+B23*C23/2</f>
        <v>650750</v>
      </c>
      <c r="F23" s="21">
        <f>+B23-D23-D22</f>
        <v>16130000</v>
      </c>
      <c r="G23" s="21">
        <f>+D23+D24</f>
        <v>9900000</v>
      </c>
      <c r="H23" s="21">
        <f>+E23+E24</f>
        <v>1054000</v>
      </c>
    </row>
    <row r="24" spans="1:26" x14ac:dyDescent="0.2">
      <c r="A24" s="25">
        <v>46478</v>
      </c>
      <c r="B24" s="29">
        <f t="shared" si="0"/>
        <v>16130000</v>
      </c>
      <c r="C24" s="27"/>
      <c r="D24" s="28"/>
      <c r="E24" s="28">
        <f>+B24*C23/2</f>
        <v>403250</v>
      </c>
      <c r="F24" s="29">
        <f>+F23</f>
        <v>16130000</v>
      </c>
      <c r="G24" s="29"/>
      <c r="H24" s="29"/>
    </row>
    <row r="25" spans="1:26" x14ac:dyDescent="0.2">
      <c r="A25" s="17">
        <v>46661</v>
      </c>
      <c r="B25" s="21">
        <f t="shared" si="0"/>
        <v>16130000</v>
      </c>
      <c r="C25" s="19">
        <v>0.05</v>
      </c>
      <c r="D25" s="20">
        <v>10410000</v>
      </c>
      <c r="E25" s="20">
        <f>+B25*C25/2</f>
        <v>403250</v>
      </c>
      <c r="F25" s="21">
        <f>+B25-D25-D24</f>
        <v>5720000</v>
      </c>
      <c r="G25" s="21">
        <f>+D25+D26</f>
        <v>10410000</v>
      </c>
      <c r="H25" s="21">
        <f>+E25+E26</f>
        <v>546250</v>
      </c>
    </row>
    <row r="26" spans="1:26" x14ac:dyDescent="0.2">
      <c r="A26" s="25">
        <v>46844</v>
      </c>
      <c r="B26" s="29">
        <f t="shared" si="0"/>
        <v>5720000</v>
      </c>
      <c r="C26" s="27"/>
      <c r="D26" s="28"/>
      <c r="E26" s="28">
        <f>+B26*C25/2</f>
        <v>143000</v>
      </c>
      <c r="F26" s="29">
        <f>+F25</f>
        <v>5720000</v>
      </c>
      <c r="G26" s="29"/>
      <c r="H26" s="29"/>
    </row>
    <row r="27" spans="1:26" x14ac:dyDescent="0.2">
      <c r="A27" s="17">
        <v>47027</v>
      </c>
      <c r="B27" s="21">
        <f t="shared" si="0"/>
        <v>5720000</v>
      </c>
      <c r="C27" s="31">
        <v>0.05</v>
      </c>
      <c r="D27" s="32">
        <v>5720000</v>
      </c>
      <c r="E27" s="20">
        <f>+B27*C27/2</f>
        <v>143000</v>
      </c>
      <c r="F27" s="21">
        <f>+B27-D27-D26</f>
        <v>0</v>
      </c>
      <c r="G27" s="21">
        <f>+D27+D28</f>
        <v>5720000</v>
      </c>
      <c r="H27" s="21">
        <f>+E27+E28</f>
        <v>143000</v>
      </c>
    </row>
    <row r="28" spans="1:26" x14ac:dyDescent="0.2">
      <c r="A28" s="25"/>
      <c r="B28" s="29"/>
      <c r="C28" s="27"/>
      <c r="D28" s="28"/>
      <c r="E28" s="28"/>
      <c r="F28" s="29"/>
      <c r="G28" s="29"/>
      <c r="H28" s="29"/>
    </row>
    <row r="29" spans="1:26" ht="13.5" thickBot="1" x14ac:dyDescent="0.25">
      <c r="A29" s="33"/>
      <c r="B29" s="34"/>
      <c r="C29" s="35"/>
      <c r="D29" s="36">
        <f>SUM(D6:D28)</f>
        <v>87165000</v>
      </c>
      <c r="E29" s="37">
        <f>SUM(E6:E28)</f>
        <v>24575895</v>
      </c>
      <c r="F29" s="34"/>
      <c r="G29" s="37">
        <f>SUM(G6:G28)</f>
        <v>87165000</v>
      </c>
      <c r="H29" s="37">
        <f>SUM(H6:H28)</f>
        <v>24575895</v>
      </c>
    </row>
    <row r="30" spans="1:26" ht="13.5" thickTop="1" x14ac:dyDescent="0.2">
      <c r="A30" s="34"/>
      <c r="B30" s="34"/>
      <c r="C30" s="34"/>
      <c r="D30" s="38"/>
      <c r="E30" s="34"/>
      <c r="F30" s="34"/>
      <c r="G30" s="39"/>
      <c r="H30" s="39"/>
    </row>
    <row r="32" spans="1:26" s="5" customFormat="1" x14ac:dyDescent="0.2">
      <c r="A32" s="34"/>
      <c r="B32" s="40">
        <f>+D7</f>
        <v>4095000</v>
      </c>
      <c r="C32" s="38">
        <v>0.02</v>
      </c>
      <c r="D32" s="12">
        <f t="shared" ref="D32:D33" si="1">+B32*C32</f>
        <v>81900</v>
      </c>
      <c r="E32" s="38"/>
      <c r="F32" s="34"/>
      <c r="G32" s="34"/>
      <c r="H32" s="34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5" customFormat="1" x14ac:dyDescent="0.2">
      <c r="A33" s="34"/>
      <c r="B33" s="40">
        <f>+B8</f>
        <v>83070000</v>
      </c>
      <c r="C33" s="38">
        <v>0.05</v>
      </c>
      <c r="D33" s="41">
        <f t="shared" si="1"/>
        <v>4153500</v>
      </c>
      <c r="E33" s="38"/>
      <c r="F33" s="34"/>
      <c r="G33" s="34"/>
      <c r="H33" s="34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5" customFormat="1" ht="13.5" thickBot="1" x14ac:dyDescent="0.25">
      <c r="A34" s="34"/>
      <c r="B34" s="42">
        <f>SUM(B32:B33)</f>
        <v>87165000</v>
      </c>
      <c r="C34" s="34"/>
      <c r="D34" s="42">
        <f>SUM(D32:D33)</f>
        <v>4235400</v>
      </c>
      <c r="E34" s="34"/>
      <c r="F34" s="34"/>
      <c r="G34" s="34"/>
      <c r="H34" s="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5" customFormat="1" ht="13.5" thickTop="1" x14ac:dyDescent="0.2">
      <c r="A35" s="34"/>
      <c r="B35" s="43"/>
      <c r="C35" s="34"/>
      <c r="D35" s="44">
        <f>+D34/B34</f>
        <v>4.8590604026845639E-2</v>
      </c>
      <c r="E35" s="45" t="s">
        <v>15</v>
      </c>
      <c r="F35" s="34"/>
      <c r="G35" s="34"/>
      <c r="H35" s="34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</sheetData>
  <printOptions headings="1" gridLines="1"/>
  <pageMargins left="0.28999999999999998" right="0.75" top="0.69" bottom="0.67" header="0.5" footer="0.5"/>
  <pageSetup scale="75" orientation="portrait" horizontalDpi="4294967293" verticalDpi="4294967293" r:id="rId1"/>
  <headerFooter alignWithMargins="0">
    <oddFooter>&amp;L&amp;D &amp;T&amp;C&amp;F 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Rev 2018</vt:lpstr>
      <vt:lpstr>'General Rev 2018'!Print_Area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Johnson</dc:creator>
  <cp:lastModifiedBy>Lori Johnson</cp:lastModifiedBy>
  <dcterms:created xsi:type="dcterms:W3CDTF">2018-06-22T17:00:02Z</dcterms:created>
  <dcterms:modified xsi:type="dcterms:W3CDTF">2018-06-22T17:00:21Z</dcterms:modified>
</cp:coreProperties>
</file>